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3395" windowHeight="36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231" i="1" l="1"/>
  <c r="E230" i="1"/>
  <c r="E229" i="1"/>
  <c r="C231" i="1"/>
  <c r="D231" i="1"/>
  <c r="B231" i="1"/>
  <c r="B213" i="1"/>
  <c r="B211" i="1"/>
  <c r="B208" i="1"/>
  <c r="B149" i="1"/>
  <c r="B129" i="1"/>
  <c r="B119" i="1"/>
  <c r="B86" i="1"/>
  <c r="B84" i="1"/>
  <c r="B81" i="1"/>
  <c r="E19" i="1" l="1"/>
  <c r="E18" i="1"/>
  <c r="D19" i="1"/>
  <c r="D18" i="1"/>
  <c r="C19" i="1"/>
  <c r="C18" i="1"/>
  <c r="B7" i="1"/>
  <c r="B5" i="1"/>
</calcChain>
</file>

<file path=xl/sharedStrings.xml><?xml version="1.0" encoding="utf-8"?>
<sst xmlns="http://schemas.openxmlformats.org/spreadsheetml/2006/main" count="208" uniqueCount="105">
  <si>
    <t>Homework 6</t>
  </si>
  <si>
    <t>Question 1</t>
  </si>
  <si>
    <t>[As part of the study on ongoing fright symptoms…]</t>
  </si>
  <si>
    <t>a)</t>
  </si>
  <si>
    <t>%</t>
  </si>
  <si>
    <t>b)</t>
  </si>
  <si>
    <r>
      <rPr>
        <sz val="11"/>
        <color theme="1"/>
        <rFont val="Calibri"/>
        <family val="2"/>
      </rPr>
      <t>χ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</t>
    </r>
  </si>
  <si>
    <t>df=</t>
  </si>
  <si>
    <t>P =</t>
  </si>
  <si>
    <t>Question 2</t>
  </si>
  <si>
    <t>[In what ways do advertisers in magazines…]</t>
  </si>
  <si>
    <t>Women</t>
  </si>
  <si>
    <t>Men</t>
  </si>
  <si>
    <t>General</t>
  </si>
  <si>
    <t>Not Sexual</t>
  </si>
  <si>
    <t>Sexual</t>
  </si>
  <si>
    <t>P-value =</t>
  </si>
  <si>
    <r>
      <t>Reject the null hypothesis. There</t>
    </r>
    <r>
      <rPr>
        <b/>
        <sz val="11"/>
        <color theme="1"/>
        <rFont val="Calibri"/>
        <family val="2"/>
        <scheme val="minor"/>
      </rPr>
      <t xml:space="preserve"> is significant</t>
    </r>
    <r>
      <rPr>
        <sz val="11"/>
        <color theme="1"/>
        <rFont val="Calibri"/>
        <family val="2"/>
        <scheme val="minor"/>
      </rPr>
      <t>…</t>
    </r>
  </si>
  <si>
    <t>Question 3</t>
  </si>
  <si>
    <t>[The Leaning Tower of Pisa…]</t>
  </si>
  <si>
    <t>A</t>
  </si>
  <si>
    <t>B</t>
  </si>
  <si>
    <t>C</t>
  </si>
  <si>
    <t>Anova: Single Factor</t>
  </si>
  <si>
    <t>SUMMARY</t>
  </si>
  <si>
    <t>Groups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</si>
  <si>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</si>
  <si>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</si>
  <si>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</si>
  <si>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</si>
  <si>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</si>
  <si>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</si>
  <si>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</si>
  <si>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</si>
  <si>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</si>
  <si>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</si>
  <si>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</si>
  <si>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</si>
  <si>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</si>
  <si>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</si>
  <si>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</si>
  <si>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hen</t>
  </si>
  <si>
    <t>Anova: Two-Factor Without Replication</t>
  </si>
  <si>
    <t>Rows</t>
  </si>
  <si>
    <t>Columns</t>
  </si>
  <si>
    <t>Error</t>
  </si>
  <si>
    <t>[For eaach of the following situations…]</t>
  </si>
  <si>
    <t>DFG =</t>
  </si>
  <si>
    <t>DFE =</t>
  </si>
  <si>
    <t>DFT =</t>
  </si>
  <si>
    <t>H0:</t>
  </si>
  <si>
    <t>Ha:</t>
  </si>
  <si>
    <t>At least one group has a different…</t>
  </si>
  <si>
    <t>denominator =</t>
  </si>
  <si>
    <t>numerator =</t>
  </si>
  <si>
    <t>c)</t>
  </si>
  <si>
    <t>[Many studies…]</t>
  </si>
  <si>
    <r>
      <t xml:space="preserve">Please send </t>
    </r>
    <r>
      <rPr>
        <b/>
        <u/>
        <sz val="26"/>
        <color theme="3"/>
        <rFont val="Calibri"/>
        <family val="2"/>
        <scheme val="minor"/>
      </rPr>
      <t xml:space="preserve">data321.dat </t>
    </r>
  </si>
  <si>
    <r>
      <t xml:space="preserve">Please send </t>
    </r>
    <r>
      <rPr>
        <b/>
        <u/>
        <sz val="26"/>
        <color theme="3"/>
        <rFont val="Calibri"/>
        <family val="2"/>
        <scheme val="minor"/>
      </rPr>
      <t xml:space="preserve">data258.dat </t>
    </r>
  </si>
  <si>
    <t>Set1 Q1 (data321.dat)</t>
  </si>
  <si>
    <t>Set2 Q2 (data258.dat)</t>
  </si>
  <si>
    <t>[A survey looked…]</t>
  </si>
  <si>
    <t>F =</t>
  </si>
  <si>
    <t>Set3 Q3 (data159.dat)</t>
  </si>
  <si>
    <t>Q5 READING data set</t>
  </si>
  <si>
    <t>Q9 (data364.dat)</t>
  </si>
  <si>
    <t>Q10 (data158.dat)</t>
  </si>
  <si>
    <t>Q 1</t>
  </si>
  <si>
    <t>[For each of the following situations…]</t>
  </si>
  <si>
    <t>egg cholesterol level</t>
  </si>
  <si>
    <t>Populations:</t>
  </si>
  <si>
    <t>hens on a a standard diet…</t>
  </si>
  <si>
    <t xml:space="preserve">I = </t>
  </si>
  <si>
    <t>n1 =</t>
  </si>
  <si>
    <t>n2 =</t>
  </si>
  <si>
    <t>n3 =</t>
  </si>
  <si>
    <t>N =</t>
  </si>
  <si>
    <t>acceptance rating…</t>
  </si>
  <si>
    <t>quiz score</t>
  </si>
  <si>
    <t>students in the three TA groups</t>
  </si>
  <si>
    <t>Q2</t>
  </si>
  <si>
    <r>
      <t xml:space="preserve">All groups have the </t>
    </r>
    <r>
      <rPr>
        <b/>
        <sz val="20"/>
        <color theme="1"/>
        <rFont val="Calibri"/>
        <family val="2"/>
        <scheme val="minor"/>
      </rPr>
      <t>same…</t>
    </r>
  </si>
  <si>
    <r>
      <t>All groups have the</t>
    </r>
    <r>
      <rPr>
        <sz val="24"/>
        <color theme="1"/>
        <rFont val="Calibri"/>
        <family val="2"/>
        <scheme val="minor"/>
      </rPr>
      <t xml:space="preserve"> same</t>
    </r>
    <r>
      <rPr>
        <sz val="11"/>
        <color theme="1"/>
        <rFont val="Calibri"/>
        <family val="2"/>
        <scheme val="minor"/>
      </rPr>
      <t>…</t>
    </r>
  </si>
  <si>
    <t>Q 3</t>
  </si>
  <si>
    <r>
      <t xml:space="preserve">Please send </t>
    </r>
    <r>
      <rPr>
        <b/>
        <u/>
        <sz val="26"/>
        <color theme="3"/>
        <rFont val="Calibri"/>
        <family val="2"/>
        <scheme val="minor"/>
      </rPr>
      <t xml:space="preserve">data159.dat </t>
    </r>
  </si>
  <si>
    <t>Q 4</t>
  </si>
  <si>
    <r>
      <t xml:space="preserve">Please send </t>
    </r>
    <r>
      <rPr>
        <b/>
        <u/>
        <sz val="26"/>
        <color theme="3"/>
        <rFont val="Calibri"/>
        <family val="2"/>
        <scheme val="minor"/>
      </rPr>
      <t xml:space="preserve">READING </t>
    </r>
    <r>
      <rPr>
        <b/>
        <sz val="26"/>
        <color theme="3"/>
        <rFont val="Calibri"/>
        <family val="2"/>
        <scheme val="minor"/>
      </rPr>
      <t>data set</t>
    </r>
  </si>
  <si>
    <t>Q 5</t>
  </si>
  <si>
    <t>Q 6</t>
  </si>
  <si>
    <t>Q 7</t>
  </si>
  <si>
    <t>Q 8</t>
  </si>
  <si>
    <t>Q 9</t>
  </si>
  <si>
    <r>
      <t xml:space="preserve">Please send </t>
    </r>
    <r>
      <rPr>
        <b/>
        <u/>
        <sz val="26"/>
        <color theme="3"/>
        <rFont val="Calibri"/>
        <family val="2"/>
        <scheme val="minor"/>
      </rPr>
      <t>data364.dat</t>
    </r>
  </si>
  <si>
    <r>
      <t xml:space="preserve">Please send </t>
    </r>
    <r>
      <rPr>
        <b/>
        <u/>
        <sz val="26"/>
        <color theme="3"/>
        <rFont val="Calibri"/>
        <family val="2"/>
        <scheme val="minor"/>
      </rPr>
      <t>data158.dat</t>
    </r>
  </si>
  <si>
    <t>Q 10</t>
  </si>
  <si>
    <t>Q 11</t>
  </si>
  <si>
    <t>Group</t>
  </si>
  <si>
    <t>Intervention</t>
  </si>
  <si>
    <t>Control</t>
  </si>
  <si>
    <t>3 months</t>
  </si>
  <si>
    <t>6 months</t>
  </si>
  <si>
    <t>Baseline</t>
  </si>
  <si>
    <r>
      <t xml:space="preserve">All groups have the </t>
    </r>
    <r>
      <rPr>
        <b/>
        <sz val="14"/>
        <color theme="1"/>
        <rFont val="Calibri"/>
        <family val="2"/>
        <scheme val="minor"/>
      </rPr>
      <t>same</t>
    </r>
    <r>
      <rPr>
        <sz val="11"/>
        <color theme="1"/>
        <rFont val="Calibri"/>
        <family val="2"/>
        <scheme val="minor"/>
      </rPr>
      <t>…</t>
    </r>
  </si>
  <si>
    <r>
      <t xml:space="preserve">All groups have the </t>
    </r>
    <r>
      <rPr>
        <b/>
        <sz val="18"/>
        <color theme="1"/>
        <rFont val="Calibri"/>
        <family val="2"/>
        <scheme val="minor"/>
      </rPr>
      <t>same</t>
    </r>
    <r>
      <rPr>
        <sz val="11"/>
        <color theme="1"/>
        <rFont val="Calibri"/>
        <family val="2"/>
        <scheme val="minor"/>
      </rPr>
      <t>…</t>
    </r>
  </si>
  <si>
    <r>
      <t xml:space="preserve">All groups have the </t>
    </r>
    <r>
      <rPr>
        <b/>
        <sz val="16"/>
        <color theme="1"/>
        <rFont val="Calibri"/>
        <family val="2"/>
        <scheme val="minor"/>
      </rPr>
      <t>same</t>
    </r>
    <r>
      <rPr>
        <sz val="11"/>
        <color theme="1"/>
        <rFont val="Calibri"/>
        <family val="2"/>
        <scheme val="minor"/>
      </rPr>
      <t>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</si>
</sst>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26"/>
      <color theme="3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165" fontId="0" fillId="0" borderId="0" xfId="0" applyNumberFormat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  <xf numFmtId="165" fontId="0" fillId="2" borderId="1" xfId="0" applyNumberFormat="1" applyFill="1" applyBorder="1"/>
    <xf numFmtId="2" fontId="0" fillId="2" borderId="1" xfId="0" applyNumberFormat="1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horizontal="left"/>
    </xf>
    <xf numFmtId="0" fontId="0" fillId="3" borderId="0" xfId="0" applyFill="1" applyAlignment="1">
      <alignment horizontal="right"/>
    </xf>
    <xf numFmtId="0" fontId="0" fillId="3" borderId="0" xfId="0" applyFill="1"/>
    <xf numFmtId="0" fontId="0" fillId="0" borderId="0" xfId="0" applyFill="1" applyBorder="1" applyAlignment="1"/>
    <xf numFmtId="0" fontId="0" fillId="0" borderId="2" xfId="0" applyFill="1" applyBorder="1" applyAlignment="1"/>
    <xf numFmtId="0" fontId="6" fillId="0" borderId="3" xfId="0" applyFont="1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0" fillId="5" borderId="1" xfId="0" applyFill="1" applyBorder="1"/>
    <xf numFmtId="0" fontId="8" fillId="6" borderId="0" xfId="0" applyFont="1" applyFill="1" applyAlignment="1">
      <alignment horizontal="left"/>
    </xf>
    <xf numFmtId="0" fontId="8" fillId="6" borderId="0" xfId="0" applyFont="1" applyFill="1"/>
    <xf numFmtId="0" fontId="0" fillId="6" borderId="0" xfId="0" applyFill="1"/>
    <xf numFmtId="0" fontId="0" fillId="0" borderId="0" xfId="0" applyFill="1" applyBorder="1" applyAlignment="1">
      <alignment horizontal="right"/>
    </xf>
    <xf numFmtId="0" fontId="0" fillId="7" borderId="0" xfId="0" applyFill="1"/>
    <xf numFmtId="0" fontId="0" fillId="7" borderId="1" xfId="0" applyFill="1" applyBorder="1"/>
    <xf numFmtId="0" fontId="0" fillId="8" borderId="1" xfId="0" applyFill="1" applyBorder="1"/>
    <xf numFmtId="0" fontId="2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0" fillId="6" borderId="0" xfId="0" applyFill="1" applyAlignment="1">
      <alignment horizontal="right"/>
    </xf>
    <xf numFmtId="165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104</xdr:row>
      <xdr:rowOff>114300</xdr:rowOff>
    </xdr:from>
    <xdr:to>
      <xdr:col>6</xdr:col>
      <xdr:colOff>438150</xdr:colOff>
      <xdr:row>112</xdr:row>
      <xdr:rowOff>180975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1097875"/>
          <a:ext cx="4105275" cy="159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133349</xdr:colOff>
      <xdr:row>188</xdr:row>
      <xdr:rowOff>19050</xdr:rowOff>
    </xdr:from>
    <xdr:to>
      <xdr:col>11</xdr:col>
      <xdr:colOff>276224</xdr:colOff>
      <xdr:row>190</xdr:row>
      <xdr:rowOff>9525</xdr:rowOff>
    </xdr:to>
    <xdr:sp macro="" textlink="">
      <xdr:nvSpPr>
        <xdr:cNvPr id="4" name="TextBox 3"/>
        <xdr:cNvSpPr txBox="1"/>
      </xdr:nvSpPr>
      <xdr:spPr>
        <a:xfrm>
          <a:off x="1047749" y="39147750"/>
          <a:ext cx="63150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F-statistic decreases and the P-value increases as the variation within the groups increases.</a:t>
          </a:r>
        </a:p>
      </xdr:txBody>
    </xdr:sp>
    <xdr:clientData/>
  </xdr:twoCellAnchor>
  <xdr:twoCellAnchor>
    <xdr:from>
      <xdr:col>1</xdr:col>
      <xdr:colOff>57150</xdr:colOff>
      <xdr:row>190</xdr:row>
      <xdr:rowOff>152400</xdr:rowOff>
    </xdr:from>
    <xdr:to>
      <xdr:col>11</xdr:col>
      <xdr:colOff>200025</xdr:colOff>
      <xdr:row>193</xdr:row>
      <xdr:rowOff>114300</xdr:rowOff>
    </xdr:to>
    <xdr:sp macro="" textlink="">
      <xdr:nvSpPr>
        <xdr:cNvPr id="5" name="TextBox 4"/>
        <xdr:cNvSpPr txBox="1"/>
      </xdr:nvSpPr>
      <xdr:spPr>
        <a:xfrm>
          <a:off x="971550" y="39662100"/>
          <a:ext cx="6315075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within-group variation is in the denominator of the F statistic so the F statistic decreases as we increase the variation within the groups. </a:t>
          </a:r>
          <a:r>
            <a:rPr lang="en-US" sz="1100" baseline="0"/>
            <a:t> The p-value increases because the lower the value of F, the higher is the area to the right under the curve.</a:t>
          </a:r>
        </a:p>
        <a:p>
          <a:endParaRPr lang="en-US" sz="1100"/>
        </a:p>
        <a:p>
          <a:endParaRPr lang="en-US" sz="1100"/>
        </a:p>
      </xdr:txBody>
    </xdr:sp>
    <xdr:clientData/>
  </xdr:twoCellAnchor>
  <xdr:twoCellAnchor>
    <xdr:from>
      <xdr:col>0</xdr:col>
      <xdr:colOff>762000</xdr:colOff>
      <xdr:row>195</xdr:row>
      <xdr:rowOff>180975</xdr:rowOff>
    </xdr:from>
    <xdr:to>
      <xdr:col>6</xdr:col>
      <xdr:colOff>333375</xdr:colOff>
      <xdr:row>202</xdr:row>
      <xdr:rowOff>57150</xdr:rowOff>
    </xdr:to>
    <xdr:sp macro="" textlink="">
      <xdr:nvSpPr>
        <xdr:cNvPr id="6" name="TextBox 5"/>
        <xdr:cNvSpPr txBox="1"/>
      </xdr:nvSpPr>
      <xdr:spPr>
        <a:xfrm>
          <a:off x="762000" y="40719375"/>
          <a:ext cx="3609975" cy="1209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</a:t>
          </a:r>
          <a:r>
            <a:rPr lang="en-US" sz="1100" baseline="0"/>
            <a:t> t statistic is  8.3984 where df = 125. </a:t>
          </a:r>
        </a:p>
        <a:p>
          <a:r>
            <a:rPr lang="en-US" sz="1100" baseline="0"/>
            <a:t>The F statistic is  70.532 where df = (1, 125).</a:t>
          </a:r>
        </a:p>
        <a:p>
          <a:r>
            <a:rPr lang="en-US" sz="1100" baseline="0"/>
            <a:t>The F is indeed the square of t when df = 1.</a:t>
          </a:r>
        </a:p>
        <a:p>
          <a:endParaRPr lang="en-US" sz="1100" baseline="0"/>
        </a:p>
        <a:p>
          <a:r>
            <a:rPr lang="en-US" sz="1100" baseline="0"/>
            <a:t>Reject H0. There are statistically significant differences in  the trustworthy scores between the two ads</a:t>
          </a:r>
          <a:endParaRPr lang="en-US" sz="1100"/>
        </a:p>
      </xdr:txBody>
    </xdr:sp>
    <xdr:clientData/>
  </xdr:twoCellAnchor>
  <xdr:twoCellAnchor editAs="oneCell">
    <xdr:from>
      <xdr:col>0</xdr:col>
      <xdr:colOff>0</xdr:colOff>
      <xdr:row>232</xdr:row>
      <xdr:rowOff>0</xdr:rowOff>
    </xdr:from>
    <xdr:to>
      <xdr:col>12</xdr:col>
      <xdr:colOff>285750</xdr:colOff>
      <xdr:row>250</xdr:row>
      <xdr:rowOff>19050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44150"/>
          <a:ext cx="7981950" cy="344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tabSelected="1" workbookViewId="0">
      <selection activeCell="Q6" sqref="Q6"/>
    </sheetView>
  </sheetViews>
  <sheetFormatPr defaultRowHeight="15" x14ac:dyDescent="0.25"/>
  <cols>
    <col min="1" max="1" width="13.7109375" customWidth="1"/>
    <col min="2" max="2" width="10.28515625" customWidth="1"/>
  </cols>
  <sheetData>
    <row r="1" spans="1:3" ht="23.25" x14ac:dyDescent="0.35">
      <c r="A1" s="1" t="s">
        <v>0</v>
      </c>
    </row>
    <row r="3" spans="1:3" ht="21" x14ac:dyDescent="0.35">
      <c r="A3" s="2" t="s">
        <v>1</v>
      </c>
      <c r="C3" t="s">
        <v>2</v>
      </c>
    </row>
    <row r="5" spans="1:3" x14ac:dyDescent="0.25">
      <c r="A5" s="3" t="s">
        <v>3</v>
      </c>
      <c r="B5" s="5">
        <f>100*(34+34)/(34+34+32+19)</f>
        <v>57.142857142857146</v>
      </c>
      <c r="C5" t="s">
        <v>4</v>
      </c>
    </row>
    <row r="6" spans="1:3" x14ac:dyDescent="0.25">
      <c r="A6" s="3"/>
    </row>
    <row r="7" spans="1:3" x14ac:dyDescent="0.25">
      <c r="A7" s="3" t="s">
        <v>5</v>
      </c>
      <c r="B7" s="5">
        <f>100*(34)/(34+34+32+19)</f>
        <v>28.571428571428573</v>
      </c>
      <c r="C7" t="s">
        <v>4</v>
      </c>
    </row>
    <row r="8" spans="1:3" x14ac:dyDescent="0.25">
      <c r="A8" s="3"/>
    </row>
    <row r="9" spans="1:3" x14ac:dyDescent="0.25">
      <c r="A9" s="3"/>
    </row>
    <row r="10" spans="1:3" ht="17.25" x14ac:dyDescent="0.25">
      <c r="A10" s="3" t="s">
        <v>6</v>
      </c>
      <c r="B10" s="6">
        <v>1.9159999999999999</v>
      </c>
    </row>
    <row r="11" spans="1:3" x14ac:dyDescent="0.25">
      <c r="A11" s="3" t="s">
        <v>7</v>
      </c>
      <c r="B11" s="6">
        <v>1</v>
      </c>
    </row>
    <row r="12" spans="1:3" x14ac:dyDescent="0.25">
      <c r="A12" s="3" t="s">
        <v>8</v>
      </c>
      <c r="B12" s="6">
        <v>0.16600000000000001</v>
      </c>
    </row>
    <row r="13" spans="1:3" x14ac:dyDescent="0.25">
      <c r="A13" s="3"/>
    </row>
    <row r="14" spans="1:3" x14ac:dyDescent="0.25">
      <c r="A14" s="3"/>
    </row>
    <row r="15" spans="1:3" ht="21" x14ac:dyDescent="0.35">
      <c r="A15" s="2" t="s">
        <v>9</v>
      </c>
      <c r="C15" t="s">
        <v>10</v>
      </c>
    </row>
    <row r="16" spans="1:3" x14ac:dyDescent="0.25">
      <c r="A16" s="3"/>
    </row>
    <row r="17" spans="1:6" x14ac:dyDescent="0.25">
      <c r="A17" s="3" t="s">
        <v>3</v>
      </c>
      <c r="C17" t="s">
        <v>11</v>
      </c>
      <c r="D17" t="s">
        <v>12</v>
      </c>
      <c r="E17" t="s">
        <v>13</v>
      </c>
    </row>
    <row r="18" spans="1:6" x14ac:dyDescent="0.25">
      <c r="A18" s="3"/>
      <c r="B18" t="s">
        <v>14</v>
      </c>
      <c r="C18" s="6">
        <f>350/560</f>
        <v>0.625</v>
      </c>
      <c r="D18" s="8">
        <f>504/592</f>
        <v>0.85135135135135132</v>
      </c>
      <c r="E18" s="8">
        <f>1106/1509</f>
        <v>0.73293571901921806</v>
      </c>
    </row>
    <row r="19" spans="1:6" x14ac:dyDescent="0.25">
      <c r="A19" s="3"/>
      <c r="B19" t="s">
        <v>15</v>
      </c>
      <c r="C19" s="6">
        <f>210/560</f>
        <v>0.375</v>
      </c>
      <c r="D19" s="8">
        <f>88/592</f>
        <v>0.14864864864864866</v>
      </c>
      <c r="E19" s="8">
        <f>403/1509</f>
        <v>0.267064280980782</v>
      </c>
    </row>
    <row r="20" spans="1:6" x14ac:dyDescent="0.25">
      <c r="A20" s="3"/>
    </row>
    <row r="21" spans="1:6" ht="17.25" x14ac:dyDescent="0.25">
      <c r="A21" s="3" t="s">
        <v>5</v>
      </c>
      <c r="B21" s="3" t="s">
        <v>6</v>
      </c>
      <c r="C21" s="6">
        <v>77.069999999999993</v>
      </c>
      <c r="D21" s="4"/>
      <c r="E21" s="4"/>
    </row>
    <row r="22" spans="1:6" x14ac:dyDescent="0.25">
      <c r="A22" s="3"/>
      <c r="B22" s="3" t="s">
        <v>16</v>
      </c>
      <c r="C22" s="10">
        <v>0</v>
      </c>
    </row>
    <row r="23" spans="1:6" x14ac:dyDescent="0.25">
      <c r="A23" s="3"/>
    </row>
    <row r="24" spans="1:6" x14ac:dyDescent="0.25">
      <c r="B24" s="11" t="s">
        <v>17</v>
      </c>
      <c r="C24" s="6"/>
      <c r="D24" s="6"/>
      <c r="E24" s="6"/>
      <c r="F24" s="6"/>
    </row>
    <row r="25" spans="1:6" x14ac:dyDescent="0.25">
      <c r="A25" s="3"/>
    </row>
    <row r="26" spans="1:6" x14ac:dyDescent="0.25">
      <c r="A26" s="3"/>
    </row>
    <row r="27" spans="1:6" ht="21" x14ac:dyDescent="0.35">
      <c r="A27" s="2" t="s">
        <v>18</v>
      </c>
      <c r="C27" t="s">
        <v>19</v>
      </c>
    </row>
    <row r="28" spans="1:6" x14ac:dyDescent="0.25">
      <c r="A28" s="3"/>
    </row>
    <row r="29" spans="1:6" ht="33.75" x14ac:dyDescent="0.5">
      <c r="A29" s="20" t="s">
        <v>57</v>
      </c>
      <c r="B29" s="21"/>
      <c r="C29" s="22"/>
      <c r="D29" s="22"/>
      <c r="E29" s="22"/>
    </row>
    <row r="30" spans="1:6" x14ac:dyDescent="0.25">
      <c r="A30" s="3"/>
    </row>
    <row r="31" spans="1:6" s="13" customFormat="1" x14ac:dyDescent="0.25">
      <c r="A31" s="12"/>
    </row>
    <row r="32" spans="1:6" x14ac:dyDescent="0.25">
      <c r="A32" s="3"/>
    </row>
    <row r="33" spans="1:5" ht="21" x14ac:dyDescent="0.35">
      <c r="A33" s="2" t="s">
        <v>1</v>
      </c>
      <c r="C33" t="s">
        <v>46</v>
      </c>
    </row>
    <row r="34" spans="1:5" x14ac:dyDescent="0.25">
      <c r="A34" s="3" t="s">
        <v>3</v>
      </c>
    </row>
    <row r="35" spans="1:5" x14ac:dyDescent="0.25">
      <c r="A35" s="3" t="s">
        <v>47</v>
      </c>
      <c r="B35" s="6">
        <v>2</v>
      </c>
    </row>
    <row r="36" spans="1:5" x14ac:dyDescent="0.25">
      <c r="A36" s="3" t="s">
        <v>48</v>
      </c>
      <c r="B36" s="6">
        <v>72</v>
      </c>
    </row>
    <row r="37" spans="1:5" x14ac:dyDescent="0.25">
      <c r="A37" s="3" t="s">
        <v>49</v>
      </c>
      <c r="B37" s="6">
        <v>74</v>
      </c>
    </row>
    <row r="38" spans="1:5" x14ac:dyDescent="0.25">
      <c r="A38" s="3"/>
    </row>
    <row r="39" spans="1:5" ht="18.75" x14ac:dyDescent="0.3">
      <c r="A39" s="3" t="s">
        <v>50</v>
      </c>
      <c r="B39" s="6" t="s">
        <v>102</v>
      </c>
      <c r="C39" s="6"/>
      <c r="D39" s="6"/>
    </row>
    <row r="40" spans="1:5" x14ac:dyDescent="0.25">
      <c r="A40" s="3"/>
    </row>
    <row r="41" spans="1:5" x14ac:dyDescent="0.25">
      <c r="A41" s="3" t="s">
        <v>51</v>
      </c>
      <c r="B41" s="6" t="s">
        <v>52</v>
      </c>
      <c r="C41" s="6"/>
      <c r="D41" s="6"/>
      <c r="E41" s="6"/>
    </row>
    <row r="42" spans="1:5" x14ac:dyDescent="0.25">
      <c r="A42" s="3"/>
    </row>
    <row r="43" spans="1:5" x14ac:dyDescent="0.25">
      <c r="A43" s="3" t="s">
        <v>54</v>
      </c>
      <c r="B43" s="6">
        <v>2</v>
      </c>
    </row>
    <row r="44" spans="1:5" x14ac:dyDescent="0.25">
      <c r="A44" s="3" t="s">
        <v>53</v>
      </c>
      <c r="B44" s="6">
        <v>72</v>
      </c>
    </row>
    <row r="45" spans="1:5" x14ac:dyDescent="0.25">
      <c r="A45" s="3"/>
    </row>
    <row r="46" spans="1:5" x14ac:dyDescent="0.25">
      <c r="A46" s="3"/>
    </row>
    <row r="47" spans="1:5" x14ac:dyDescent="0.25">
      <c r="A47" s="3" t="s">
        <v>5</v>
      </c>
    </row>
    <row r="48" spans="1:5" x14ac:dyDescent="0.25">
      <c r="A48" s="3" t="s">
        <v>47</v>
      </c>
      <c r="B48" s="17">
        <v>2</v>
      </c>
    </row>
    <row r="49" spans="1:5" x14ac:dyDescent="0.25">
      <c r="A49" s="3" t="s">
        <v>48</v>
      </c>
      <c r="B49" s="17">
        <v>93</v>
      </c>
    </row>
    <row r="50" spans="1:5" x14ac:dyDescent="0.25">
      <c r="A50" s="3" t="s">
        <v>49</v>
      </c>
      <c r="B50" s="17">
        <v>95</v>
      </c>
    </row>
    <row r="51" spans="1:5" x14ac:dyDescent="0.25">
      <c r="A51" s="3"/>
    </row>
    <row r="52" spans="1:5" ht="23.25" x14ac:dyDescent="0.35">
      <c r="A52" s="3" t="s">
        <v>50</v>
      </c>
      <c r="B52" s="17" t="s">
        <v>103</v>
      </c>
      <c r="C52" s="17"/>
      <c r="D52" s="17"/>
    </row>
    <row r="53" spans="1:5" x14ac:dyDescent="0.25">
      <c r="A53" s="3"/>
    </row>
    <row r="54" spans="1:5" x14ac:dyDescent="0.25">
      <c r="A54" s="3" t="s">
        <v>51</v>
      </c>
      <c r="B54" s="17" t="s">
        <v>52</v>
      </c>
      <c r="C54" s="18"/>
      <c r="D54" s="18"/>
      <c r="E54" s="18"/>
    </row>
    <row r="55" spans="1:5" x14ac:dyDescent="0.25">
      <c r="A55" s="3"/>
    </row>
    <row r="56" spans="1:5" x14ac:dyDescent="0.25">
      <c r="A56" s="3" t="s">
        <v>54</v>
      </c>
      <c r="B56" s="17">
        <v>2</v>
      </c>
    </row>
    <row r="57" spans="1:5" x14ac:dyDescent="0.25">
      <c r="A57" s="3" t="s">
        <v>53</v>
      </c>
      <c r="B57" s="17">
        <v>93</v>
      </c>
    </row>
    <row r="58" spans="1:5" x14ac:dyDescent="0.25">
      <c r="A58" s="3"/>
    </row>
    <row r="59" spans="1:5" x14ac:dyDescent="0.25">
      <c r="A59" s="3"/>
    </row>
    <row r="60" spans="1:5" x14ac:dyDescent="0.25">
      <c r="A60" s="3" t="s">
        <v>55</v>
      </c>
    </row>
    <row r="61" spans="1:5" x14ac:dyDescent="0.25">
      <c r="A61" s="3" t="s">
        <v>47</v>
      </c>
      <c r="B61" s="19">
        <v>2</v>
      </c>
    </row>
    <row r="62" spans="1:5" x14ac:dyDescent="0.25">
      <c r="A62" s="3" t="s">
        <v>48</v>
      </c>
      <c r="B62" s="19">
        <v>42</v>
      </c>
    </row>
    <row r="63" spans="1:5" x14ac:dyDescent="0.25">
      <c r="A63" s="3" t="s">
        <v>49</v>
      </c>
      <c r="B63" s="19">
        <v>44</v>
      </c>
    </row>
    <row r="64" spans="1:5" x14ac:dyDescent="0.25">
      <c r="A64" s="3"/>
    </row>
    <row r="65" spans="1:5" ht="21" x14ac:dyDescent="0.35">
      <c r="A65" s="3" t="s">
        <v>50</v>
      </c>
      <c r="B65" s="19" t="s">
        <v>104</v>
      </c>
      <c r="C65" s="19"/>
      <c r="D65" s="19"/>
    </row>
    <row r="66" spans="1:5" x14ac:dyDescent="0.25">
      <c r="A66" s="3"/>
    </row>
    <row r="67" spans="1:5" x14ac:dyDescent="0.25">
      <c r="A67" s="3" t="s">
        <v>51</v>
      </c>
      <c r="B67" s="19" t="s">
        <v>52</v>
      </c>
      <c r="C67" s="19"/>
      <c r="D67" s="19"/>
      <c r="E67" s="19"/>
    </row>
    <row r="68" spans="1:5" x14ac:dyDescent="0.25">
      <c r="A68" s="3"/>
    </row>
    <row r="69" spans="1:5" x14ac:dyDescent="0.25">
      <c r="A69" s="3" t="s">
        <v>54</v>
      </c>
      <c r="B69" s="19">
        <v>2</v>
      </c>
    </row>
    <row r="70" spans="1:5" x14ac:dyDescent="0.25">
      <c r="A70" s="3" t="s">
        <v>53</v>
      </c>
      <c r="B70" s="19">
        <v>42</v>
      </c>
    </row>
    <row r="71" spans="1:5" x14ac:dyDescent="0.25">
      <c r="A71" s="3"/>
    </row>
    <row r="72" spans="1:5" x14ac:dyDescent="0.25">
      <c r="A72" s="3"/>
    </row>
    <row r="73" spans="1:5" ht="21" x14ac:dyDescent="0.35">
      <c r="A73" s="2" t="s">
        <v>9</v>
      </c>
      <c r="C73" t="s">
        <v>56</v>
      </c>
    </row>
    <row r="74" spans="1:5" x14ac:dyDescent="0.25">
      <c r="A74" s="3"/>
    </row>
    <row r="75" spans="1:5" ht="33.75" x14ac:dyDescent="0.5">
      <c r="A75" s="20" t="s">
        <v>58</v>
      </c>
      <c r="B75" s="21"/>
      <c r="C75" s="22"/>
      <c r="D75" s="22"/>
      <c r="E75" s="22"/>
    </row>
    <row r="76" spans="1:5" x14ac:dyDescent="0.25">
      <c r="A76" s="3"/>
    </row>
    <row r="77" spans="1:5" x14ac:dyDescent="0.25">
      <c r="A77" s="3"/>
    </row>
    <row r="78" spans="1:5" ht="21" x14ac:dyDescent="0.35">
      <c r="A78" s="2" t="s">
        <v>18</v>
      </c>
      <c r="C78" t="s">
        <v>61</v>
      </c>
    </row>
    <row r="79" spans="1:5" x14ac:dyDescent="0.25">
      <c r="A79" s="3" t="s">
        <v>3</v>
      </c>
    </row>
    <row r="80" spans="1:5" x14ac:dyDescent="0.25">
      <c r="A80" s="3" t="s">
        <v>54</v>
      </c>
      <c r="B80" s="6">
        <v>3</v>
      </c>
    </row>
    <row r="81" spans="1:4" x14ac:dyDescent="0.25">
      <c r="A81" s="3" t="s">
        <v>53</v>
      </c>
      <c r="B81" s="6">
        <f>723+535+591+436-1-3</f>
        <v>2281</v>
      </c>
    </row>
    <row r="83" spans="1:4" x14ac:dyDescent="0.25">
      <c r="A83" s="3" t="s">
        <v>5</v>
      </c>
    </row>
    <row r="84" spans="1:4" x14ac:dyDescent="0.25">
      <c r="A84" s="3" t="s">
        <v>62</v>
      </c>
      <c r="B84" s="9">
        <f>11.906/(2.14^2)</f>
        <v>2.5997903747052145</v>
      </c>
    </row>
    <row r="86" spans="1:4" x14ac:dyDescent="0.25">
      <c r="A86" s="23" t="s">
        <v>55</v>
      </c>
      <c r="B86" s="10">
        <f>FDIST(B84,3,2281)</f>
        <v>5.0607586475780203E-2</v>
      </c>
    </row>
    <row r="88" spans="1:4" s="24" customFormat="1" x14ac:dyDescent="0.25"/>
    <row r="90" spans="1:4" ht="21" x14ac:dyDescent="0.35">
      <c r="A90" s="2" t="s">
        <v>67</v>
      </c>
      <c r="B90" t="s">
        <v>68</v>
      </c>
    </row>
    <row r="92" spans="1:4" ht="23.25" x14ac:dyDescent="0.35">
      <c r="A92" s="27" t="s">
        <v>3</v>
      </c>
      <c r="B92" s="6" t="s">
        <v>69</v>
      </c>
      <c r="C92" s="6"/>
    </row>
    <row r="93" spans="1:4" x14ac:dyDescent="0.25">
      <c r="A93" s="3"/>
    </row>
    <row r="94" spans="1:4" x14ac:dyDescent="0.25">
      <c r="A94" s="3" t="s">
        <v>70</v>
      </c>
      <c r="B94" s="6" t="s">
        <v>71</v>
      </c>
      <c r="C94" s="6"/>
      <c r="D94" s="6"/>
    </row>
    <row r="95" spans="1:4" x14ac:dyDescent="0.25">
      <c r="A95" s="3"/>
    </row>
    <row r="96" spans="1:4" x14ac:dyDescent="0.25">
      <c r="A96" s="3" t="s">
        <v>72</v>
      </c>
      <c r="B96" s="6">
        <v>3</v>
      </c>
    </row>
    <row r="97" spans="1:3" x14ac:dyDescent="0.25">
      <c r="A97" s="3" t="s">
        <v>73</v>
      </c>
      <c r="B97" s="6">
        <v>35</v>
      </c>
    </row>
    <row r="98" spans="1:3" x14ac:dyDescent="0.25">
      <c r="A98" s="3" t="s">
        <v>74</v>
      </c>
      <c r="B98" s="6">
        <v>35</v>
      </c>
    </row>
    <row r="99" spans="1:3" x14ac:dyDescent="0.25">
      <c r="A99" s="3" t="s">
        <v>75</v>
      </c>
      <c r="B99" s="6">
        <v>35</v>
      </c>
    </row>
    <row r="100" spans="1:3" x14ac:dyDescent="0.25">
      <c r="A100" s="3" t="s">
        <v>76</v>
      </c>
      <c r="B100" s="6">
        <v>105</v>
      </c>
    </row>
    <row r="101" spans="1:3" x14ac:dyDescent="0.25">
      <c r="A101" s="3"/>
    </row>
    <row r="102" spans="1:3" ht="23.25" x14ac:dyDescent="0.35">
      <c r="A102" s="27" t="s">
        <v>5</v>
      </c>
      <c r="B102" s="25" t="s">
        <v>77</v>
      </c>
      <c r="C102" s="25"/>
    </row>
    <row r="103" spans="1:3" x14ac:dyDescent="0.25">
      <c r="A103" s="3"/>
    </row>
    <row r="104" spans="1:3" x14ac:dyDescent="0.25">
      <c r="A104" s="3"/>
    </row>
    <row r="105" spans="1:3" x14ac:dyDescent="0.25">
      <c r="A105" s="3"/>
    </row>
    <row r="111" spans="1:3" x14ac:dyDescent="0.25">
      <c r="A111" s="3"/>
    </row>
    <row r="112" spans="1:3" x14ac:dyDescent="0.25">
      <c r="A112" s="3"/>
    </row>
    <row r="113" spans="1:4" x14ac:dyDescent="0.25">
      <c r="A113" s="3"/>
    </row>
    <row r="114" spans="1:4" x14ac:dyDescent="0.25">
      <c r="A114" s="3"/>
    </row>
    <row r="115" spans="1:4" x14ac:dyDescent="0.25">
      <c r="A115" s="3" t="s">
        <v>72</v>
      </c>
      <c r="B115" s="25">
        <v>3</v>
      </c>
    </row>
    <row r="116" spans="1:4" x14ac:dyDescent="0.25">
      <c r="A116" s="3" t="s">
        <v>73</v>
      </c>
      <c r="B116" s="25">
        <v>31</v>
      </c>
    </row>
    <row r="117" spans="1:4" x14ac:dyDescent="0.25">
      <c r="A117" s="3" t="s">
        <v>74</v>
      </c>
      <c r="B117" s="25">
        <v>16</v>
      </c>
    </row>
    <row r="118" spans="1:4" x14ac:dyDescent="0.25">
      <c r="A118" s="3" t="s">
        <v>75</v>
      </c>
      <c r="B118" s="25">
        <v>49</v>
      </c>
    </row>
    <row r="119" spans="1:4" x14ac:dyDescent="0.25">
      <c r="A119" s="3" t="s">
        <v>76</v>
      </c>
      <c r="B119" s="25">
        <f>SUM(B116:B118)</f>
        <v>96</v>
      </c>
    </row>
    <row r="120" spans="1:4" x14ac:dyDescent="0.25">
      <c r="A120" s="3"/>
    </row>
    <row r="121" spans="1:4" ht="23.25" x14ac:dyDescent="0.35">
      <c r="A121" s="27" t="s">
        <v>55</v>
      </c>
      <c r="B121" t="s">
        <v>78</v>
      </c>
    </row>
    <row r="122" spans="1:4" x14ac:dyDescent="0.25">
      <c r="A122" s="3"/>
    </row>
    <row r="123" spans="1:4" x14ac:dyDescent="0.25">
      <c r="A123" s="3" t="s">
        <v>70</v>
      </c>
      <c r="B123" s="26" t="s">
        <v>79</v>
      </c>
      <c r="C123" s="26"/>
      <c r="D123" s="26"/>
    </row>
    <row r="124" spans="1:4" x14ac:dyDescent="0.25">
      <c r="A124" s="3"/>
    </row>
    <row r="125" spans="1:4" x14ac:dyDescent="0.25">
      <c r="A125" s="3" t="s">
        <v>72</v>
      </c>
      <c r="B125" s="26">
        <v>3</v>
      </c>
    </row>
    <row r="126" spans="1:4" x14ac:dyDescent="0.25">
      <c r="A126" s="3" t="s">
        <v>73</v>
      </c>
      <c r="B126" s="26">
        <v>12</v>
      </c>
    </row>
    <row r="127" spans="1:4" x14ac:dyDescent="0.25">
      <c r="A127" s="3" t="s">
        <v>74</v>
      </c>
      <c r="B127" s="26">
        <v>12</v>
      </c>
    </row>
    <row r="128" spans="1:4" x14ac:dyDescent="0.25">
      <c r="A128" s="3" t="s">
        <v>75</v>
      </c>
      <c r="B128" s="26">
        <v>12</v>
      </c>
    </row>
    <row r="129" spans="1:4" x14ac:dyDescent="0.25">
      <c r="A129" s="3" t="s">
        <v>76</v>
      </c>
      <c r="B129" s="26">
        <f>SUM(B126:B128)</f>
        <v>36</v>
      </c>
    </row>
    <row r="130" spans="1:4" x14ac:dyDescent="0.25">
      <c r="A130" s="3"/>
    </row>
    <row r="131" spans="1:4" ht="21" x14ac:dyDescent="0.35">
      <c r="A131" s="2" t="s">
        <v>80</v>
      </c>
    </row>
    <row r="132" spans="1:4" x14ac:dyDescent="0.25">
      <c r="A132" s="3"/>
    </row>
    <row r="133" spans="1:4" ht="23.25" x14ac:dyDescent="0.35">
      <c r="A133" s="28" t="s">
        <v>3</v>
      </c>
    </row>
    <row r="134" spans="1:4" x14ac:dyDescent="0.25">
      <c r="A134" s="3" t="s">
        <v>47</v>
      </c>
      <c r="B134" s="6">
        <v>2</v>
      </c>
    </row>
    <row r="135" spans="1:4" x14ac:dyDescent="0.25">
      <c r="A135" s="3" t="s">
        <v>48</v>
      </c>
      <c r="B135" s="6">
        <v>42</v>
      </c>
    </row>
    <row r="136" spans="1:4" x14ac:dyDescent="0.25">
      <c r="A136" s="3" t="s">
        <v>49</v>
      </c>
      <c r="B136" s="6">
        <v>44</v>
      </c>
    </row>
    <row r="137" spans="1:4" x14ac:dyDescent="0.25">
      <c r="A137" s="3"/>
    </row>
    <row r="138" spans="1:4" ht="31.5" x14ac:dyDescent="0.5">
      <c r="A138" s="3" t="s">
        <v>50</v>
      </c>
      <c r="B138" s="6" t="s">
        <v>82</v>
      </c>
      <c r="C138" s="6"/>
      <c r="D138" s="6"/>
    </row>
    <row r="139" spans="1:4" x14ac:dyDescent="0.25">
      <c r="A139" s="3"/>
    </row>
    <row r="140" spans="1:4" x14ac:dyDescent="0.25">
      <c r="A140" s="3" t="s">
        <v>51</v>
      </c>
      <c r="B140" s="6" t="s">
        <v>52</v>
      </c>
      <c r="C140" s="6"/>
      <c r="D140" s="6"/>
    </row>
    <row r="141" spans="1:4" x14ac:dyDescent="0.25">
      <c r="A141" s="3"/>
    </row>
    <row r="142" spans="1:4" x14ac:dyDescent="0.25">
      <c r="A142" s="3" t="s">
        <v>54</v>
      </c>
      <c r="B142" s="6">
        <v>2</v>
      </c>
    </row>
    <row r="143" spans="1:4" x14ac:dyDescent="0.25">
      <c r="A143" s="3" t="s">
        <v>53</v>
      </c>
      <c r="B143" s="6">
        <v>42</v>
      </c>
    </row>
    <row r="144" spans="1:4" x14ac:dyDescent="0.25">
      <c r="A144" s="3"/>
    </row>
    <row r="145" spans="1:2" x14ac:dyDescent="0.25">
      <c r="A145" s="3"/>
    </row>
    <row r="146" spans="1:2" ht="23.25" x14ac:dyDescent="0.35">
      <c r="A146" s="28" t="s">
        <v>5</v>
      </c>
    </row>
    <row r="147" spans="1:2" x14ac:dyDescent="0.25">
      <c r="A147" s="3" t="s">
        <v>47</v>
      </c>
      <c r="B147" s="6">
        <v>2</v>
      </c>
    </row>
    <row r="148" spans="1:2" x14ac:dyDescent="0.25">
      <c r="A148" s="3" t="s">
        <v>48</v>
      </c>
      <c r="B148" s="6">
        <v>93</v>
      </c>
    </row>
    <row r="149" spans="1:2" x14ac:dyDescent="0.25">
      <c r="A149" s="3" t="s">
        <v>49</v>
      </c>
      <c r="B149" s="6">
        <f>31+16+49-1</f>
        <v>95</v>
      </c>
    </row>
    <row r="150" spans="1:2" x14ac:dyDescent="0.25">
      <c r="A150" s="3"/>
    </row>
    <row r="151" spans="1:2" ht="26.25" x14ac:dyDescent="0.4">
      <c r="A151" s="3" t="s">
        <v>50</v>
      </c>
      <c r="B151" s="6" t="s">
        <v>81</v>
      </c>
    </row>
    <row r="152" spans="1:2" x14ac:dyDescent="0.25">
      <c r="A152" s="3"/>
    </row>
    <row r="153" spans="1:2" x14ac:dyDescent="0.25">
      <c r="A153" s="3" t="s">
        <v>51</v>
      </c>
      <c r="B153" s="6" t="s">
        <v>52</v>
      </c>
    </row>
    <row r="154" spans="1:2" x14ac:dyDescent="0.25">
      <c r="A154" s="3"/>
    </row>
    <row r="155" spans="1:2" x14ac:dyDescent="0.25">
      <c r="A155" s="3" t="s">
        <v>54</v>
      </c>
      <c r="B155" s="6">
        <v>2</v>
      </c>
    </row>
    <row r="156" spans="1:2" x14ac:dyDescent="0.25">
      <c r="A156" s="3" t="s">
        <v>53</v>
      </c>
      <c r="B156" s="6">
        <v>93</v>
      </c>
    </row>
    <row r="157" spans="1:2" x14ac:dyDescent="0.25">
      <c r="A157" s="3"/>
    </row>
    <row r="158" spans="1:2" ht="23.25" x14ac:dyDescent="0.35">
      <c r="A158" s="28" t="s">
        <v>55</v>
      </c>
    </row>
    <row r="159" spans="1:2" x14ac:dyDescent="0.25">
      <c r="A159" s="3" t="s">
        <v>47</v>
      </c>
      <c r="B159" s="6">
        <v>2</v>
      </c>
    </row>
    <row r="160" spans="1:2" x14ac:dyDescent="0.25">
      <c r="A160" s="3" t="s">
        <v>48</v>
      </c>
      <c r="B160" s="6">
        <v>42</v>
      </c>
    </row>
    <row r="161" spans="1:8" x14ac:dyDescent="0.25">
      <c r="A161" s="3" t="s">
        <v>49</v>
      </c>
      <c r="B161" s="6">
        <v>44</v>
      </c>
    </row>
    <row r="162" spans="1:8" x14ac:dyDescent="0.25">
      <c r="A162" s="3"/>
    </row>
    <row r="163" spans="1:8" ht="26.25" x14ac:dyDescent="0.4">
      <c r="A163" s="3" t="s">
        <v>50</v>
      </c>
      <c r="B163" s="6" t="s">
        <v>81</v>
      </c>
    </row>
    <row r="164" spans="1:8" x14ac:dyDescent="0.25">
      <c r="A164" s="3"/>
    </row>
    <row r="165" spans="1:8" x14ac:dyDescent="0.25">
      <c r="A165" s="3" t="s">
        <v>51</v>
      </c>
      <c r="B165" s="6" t="s">
        <v>52</v>
      </c>
    </row>
    <row r="166" spans="1:8" x14ac:dyDescent="0.25">
      <c r="A166" s="3"/>
    </row>
    <row r="167" spans="1:8" x14ac:dyDescent="0.25">
      <c r="A167" s="3" t="s">
        <v>54</v>
      </c>
      <c r="B167" s="6">
        <v>2</v>
      </c>
    </row>
    <row r="168" spans="1:8" x14ac:dyDescent="0.25">
      <c r="A168" s="3" t="s">
        <v>53</v>
      </c>
      <c r="B168" s="6">
        <v>42</v>
      </c>
    </row>
    <row r="169" spans="1:8" x14ac:dyDescent="0.25">
      <c r="A169" s="3"/>
    </row>
    <row r="170" spans="1:8" x14ac:dyDescent="0.25">
      <c r="A170" s="3"/>
    </row>
    <row r="171" spans="1:8" ht="21" x14ac:dyDescent="0.35">
      <c r="A171" s="2" t="s">
        <v>83</v>
      </c>
      <c r="C171" t="s">
        <v>56</v>
      </c>
    </row>
    <row r="172" spans="1:8" x14ac:dyDescent="0.25">
      <c r="A172" s="29"/>
      <c r="B172" s="22"/>
      <c r="C172" s="22"/>
      <c r="D172" s="22"/>
      <c r="E172" s="22"/>
    </row>
    <row r="173" spans="1:8" ht="33.75" x14ac:dyDescent="0.5">
      <c r="A173" s="20" t="s">
        <v>84</v>
      </c>
      <c r="B173" s="21"/>
      <c r="C173" s="22"/>
      <c r="D173" s="22"/>
      <c r="E173" s="22"/>
      <c r="H173" t="s">
        <v>59</v>
      </c>
    </row>
    <row r="174" spans="1:8" x14ac:dyDescent="0.25">
      <c r="A174" s="3"/>
      <c r="H174" t="s">
        <v>60</v>
      </c>
    </row>
    <row r="175" spans="1:8" x14ac:dyDescent="0.25">
      <c r="A175" s="3"/>
      <c r="H175" t="s">
        <v>63</v>
      </c>
    </row>
    <row r="176" spans="1:8" ht="21" x14ac:dyDescent="0.35">
      <c r="A176" s="2" t="s">
        <v>85</v>
      </c>
      <c r="H176" t="s">
        <v>64</v>
      </c>
    </row>
    <row r="177" spans="1:8" x14ac:dyDescent="0.25">
      <c r="A177" s="29"/>
      <c r="B177" s="22"/>
      <c r="C177" s="22"/>
      <c r="H177" t="s">
        <v>65</v>
      </c>
    </row>
    <row r="178" spans="1:8" ht="33.75" x14ac:dyDescent="0.5">
      <c r="A178" s="20" t="s">
        <v>86</v>
      </c>
      <c r="B178" s="21"/>
      <c r="C178" s="22"/>
      <c r="D178" s="22"/>
      <c r="E178" s="22"/>
      <c r="F178" s="22"/>
      <c r="G178" s="22"/>
      <c r="H178" t="s">
        <v>66</v>
      </c>
    </row>
    <row r="179" spans="1:8" x14ac:dyDescent="0.25">
      <c r="A179" s="3"/>
    </row>
    <row r="180" spans="1:8" x14ac:dyDescent="0.25">
      <c r="A180" s="3"/>
    </row>
    <row r="181" spans="1:8" ht="21" x14ac:dyDescent="0.35">
      <c r="A181" s="2" t="s">
        <v>87</v>
      </c>
    </row>
    <row r="182" spans="1:8" x14ac:dyDescent="0.25">
      <c r="A182" s="29"/>
      <c r="B182" s="22"/>
      <c r="C182" s="22"/>
    </row>
    <row r="183" spans="1:8" ht="33.75" x14ac:dyDescent="0.5">
      <c r="A183" s="20" t="s">
        <v>86</v>
      </c>
      <c r="B183" s="21"/>
      <c r="C183" s="22"/>
    </row>
    <row r="184" spans="1:8" x14ac:dyDescent="0.25">
      <c r="A184" s="3"/>
    </row>
    <row r="185" spans="1:8" ht="21" x14ac:dyDescent="0.35">
      <c r="A185" s="2" t="s">
        <v>88</v>
      </c>
    </row>
    <row r="186" spans="1:8" x14ac:dyDescent="0.25">
      <c r="A186" s="3"/>
    </row>
    <row r="187" spans="1:8" x14ac:dyDescent="0.25">
      <c r="A187" s="3" t="s">
        <v>3</v>
      </c>
      <c r="B187" s="9">
        <v>4.99</v>
      </c>
    </row>
    <row r="188" spans="1:8" x14ac:dyDescent="0.25">
      <c r="A188" s="3"/>
    </row>
    <row r="189" spans="1:8" x14ac:dyDescent="0.25">
      <c r="A189" s="3" t="s">
        <v>5</v>
      </c>
    </row>
    <row r="190" spans="1:8" x14ac:dyDescent="0.25">
      <c r="A190" s="3"/>
    </row>
    <row r="191" spans="1:8" x14ac:dyDescent="0.25">
      <c r="A191" s="3"/>
    </row>
    <row r="192" spans="1:8" x14ac:dyDescent="0.25">
      <c r="A192" s="3" t="s">
        <v>55</v>
      </c>
    </row>
    <row r="193" spans="1:2" x14ac:dyDescent="0.25">
      <c r="A193" s="3"/>
    </row>
    <row r="194" spans="1:2" x14ac:dyDescent="0.25">
      <c r="A194" s="3"/>
    </row>
    <row r="195" spans="1:2" ht="21" x14ac:dyDescent="0.35">
      <c r="A195" s="2" t="s">
        <v>89</v>
      </c>
    </row>
    <row r="196" spans="1:2" x14ac:dyDescent="0.25">
      <c r="A196" s="3"/>
    </row>
    <row r="197" spans="1:2" x14ac:dyDescent="0.25">
      <c r="A197" s="3"/>
    </row>
    <row r="198" spans="1:2" x14ac:dyDescent="0.25">
      <c r="A198" s="3"/>
    </row>
    <row r="199" spans="1:2" x14ac:dyDescent="0.25">
      <c r="A199" s="3"/>
    </row>
    <row r="200" spans="1:2" x14ac:dyDescent="0.25">
      <c r="A200" s="3"/>
    </row>
    <row r="201" spans="1:2" x14ac:dyDescent="0.25">
      <c r="A201" s="3"/>
    </row>
    <row r="202" spans="1:2" x14ac:dyDescent="0.25">
      <c r="A202" s="3"/>
    </row>
    <row r="203" spans="1:2" x14ac:dyDescent="0.25">
      <c r="A203" s="3"/>
    </row>
    <row r="204" spans="1:2" x14ac:dyDescent="0.25">
      <c r="A204" s="3"/>
    </row>
    <row r="205" spans="1:2" ht="21" x14ac:dyDescent="0.35">
      <c r="A205" s="2" t="s">
        <v>90</v>
      </c>
    </row>
    <row r="206" spans="1:2" x14ac:dyDescent="0.25">
      <c r="A206" s="3" t="s">
        <v>3</v>
      </c>
    </row>
    <row r="207" spans="1:2" x14ac:dyDescent="0.25">
      <c r="A207" s="3" t="s">
        <v>54</v>
      </c>
      <c r="B207" s="6">
        <v>3</v>
      </c>
    </row>
    <row r="208" spans="1:2" x14ac:dyDescent="0.25">
      <c r="A208" s="3" t="s">
        <v>53</v>
      </c>
      <c r="B208" s="6">
        <f>720+535+593+437-1-3</f>
        <v>2281</v>
      </c>
    </row>
    <row r="210" spans="1:5" x14ac:dyDescent="0.25">
      <c r="A210" s="3" t="s">
        <v>5</v>
      </c>
    </row>
    <row r="211" spans="1:5" x14ac:dyDescent="0.25">
      <c r="A211" s="3" t="s">
        <v>62</v>
      </c>
      <c r="B211" s="9">
        <f>11.906/(2.13^2)</f>
        <v>2.6242588551654218</v>
      </c>
    </row>
    <row r="213" spans="1:5" x14ac:dyDescent="0.25">
      <c r="A213" s="23" t="s">
        <v>55</v>
      </c>
      <c r="B213" s="10">
        <f>FDIST(B211,3,2281)</f>
        <v>4.8974729273884382E-2</v>
      </c>
    </row>
    <row r="216" spans="1:5" ht="21" x14ac:dyDescent="0.35">
      <c r="A216" s="2" t="s">
        <v>91</v>
      </c>
    </row>
    <row r="217" spans="1:5" x14ac:dyDescent="0.25">
      <c r="A217" s="29"/>
      <c r="B217" s="22"/>
      <c r="C217" s="22"/>
    </row>
    <row r="218" spans="1:5" ht="33.75" x14ac:dyDescent="0.5">
      <c r="A218" s="20" t="s">
        <v>92</v>
      </c>
      <c r="B218" s="21"/>
      <c r="C218" s="22"/>
      <c r="D218" s="22"/>
      <c r="E218" s="22"/>
    </row>
    <row r="221" spans="1:5" ht="21" x14ac:dyDescent="0.35">
      <c r="A221" s="2" t="s">
        <v>94</v>
      </c>
    </row>
    <row r="222" spans="1:5" x14ac:dyDescent="0.25">
      <c r="A222" s="29"/>
      <c r="B222" s="22"/>
      <c r="C222" s="22"/>
    </row>
    <row r="223" spans="1:5" ht="33.75" x14ac:dyDescent="0.5">
      <c r="A223" s="20" t="s">
        <v>93</v>
      </c>
      <c r="B223" s="21"/>
      <c r="C223" s="22"/>
      <c r="D223" s="22"/>
      <c r="E223" s="22"/>
    </row>
    <row r="226" spans="1:5" ht="21" x14ac:dyDescent="0.35">
      <c r="A226" s="2" t="s">
        <v>95</v>
      </c>
    </row>
    <row r="228" spans="1:5" x14ac:dyDescent="0.25">
      <c r="A228" s="7" t="s">
        <v>96</v>
      </c>
      <c r="B228" s="7" t="s">
        <v>101</v>
      </c>
      <c r="C228" s="7" t="s">
        <v>99</v>
      </c>
      <c r="D228" s="7" t="s">
        <v>100</v>
      </c>
    </row>
    <row r="229" spans="1:5" x14ac:dyDescent="0.25">
      <c r="A229" s="7" t="s">
        <v>97</v>
      </c>
      <c r="B229" s="7">
        <v>10.4</v>
      </c>
      <c r="C229" s="7">
        <v>12.5</v>
      </c>
      <c r="D229" s="7">
        <v>11.9</v>
      </c>
      <c r="E229" s="6">
        <f>+AVERAGE(B229:D229)</f>
        <v>11.6</v>
      </c>
    </row>
    <row r="230" spans="1:5" x14ac:dyDescent="0.25">
      <c r="A230" s="7" t="s">
        <v>98</v>
      </c>
      <c r="B230" s="7">
        <v>9.6</v>
      </c>
      <c r="C230" s="7">
        <v>9.9</v>
      </c>
      <c r="D230" s="7">
        <v>10.4</v>
      </c>
      <c r="E230" s="8">
        <f>+AVERAGE(B230:D230)</f>
        <v>9.9666666666666668</v>
      </c>
    </row>
    <row r="231" spans="1:5" x14ac:dyDescent="0.25">
      <c r="B231" s="6">
        <f>AVERAGE(B229:B230)</f>
        <v>10</v>
      </c>
      <c r="C231" s="6">
        <f t="shared" ref="C231:D231" si="0">AVERAGE(C229:C230)</f>
        <v>11.2</v>
      </c>
      <c r="D231" s="6">
        <f t="shared" si="0"/>
        <v>11.15</v>
      </c>
      <c r="E231" s="30">
        <f>AVERAGE(B229:D230)</f>
        <v>10.783333333333333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opLeftCell="A28" workbookViewId="0">
      <selection activeCell="G19" sqref="G19:M59"/>
    </sheetView>
  </sheetViews>
  <sheetFormatPr defaultRowHeight="15" x14ac:dyDescent="0.25"/>
  <sheetData>
    <row r="1" spans="1:13" x14ac:dyDescent="0.25">
      <c r="A1" t="s">
        <v>41</v>
      </c>
      <c r="B1" t="s">
        <v>20</v>
      </c>
      <c r="C1" t="s">
        <v>21</v>
      </c>
      <c r="D1" t="s">
        <v>22</v>
      </c>
    </row>
    <row r="2" spans="1:13" x14ac:dyDescent="0.25">
      <c r="A2">
        <v>1</v>
      </c>
      <c r="B2">
        <v>76</v>
      </c>
      <c r="C2">
        <v>26</v>
      </c>
      <c r="D2">
        <v>51</v>
      </c>
      <c r="G2" t="s">
        <v>23</v>
      </c>
    </row>
    <row r="3" spans="1:13" x14ac:dyDescent="0.25">
      <c r="A3">
        <v>2</v>
      </c>
      <c r="B3">
        <v>77</v>
      </c>
      <c r="C3">
        <v>27</v>
      </c>
      <c r="D3">
        <v>52</v>
      </c>
    </row>
    <row r="4" spans="1:13" ht="15.75" thickBot="1" x14ac:dyDescent="0.3">
      <c r="A4">
        <v>3</v>
      </c>
      <c r="B4">
        <v>78</v>
      </c>
      <c r="C4">
        <v>28</v>
      </c>
      <c r="D4">
        <v>53</v>
      </c>
      <c r="G4" t="s">
        <v>24</v>
      </c>
    </row>
    <row r="5" spans="1:13" x14ac:dyDescent="0.25">
      <c r="A5">
        <v>4</v>
      </c>
      <c r="B5">
        <v>79</v>
      </c>
      <c r="C5">
        <v>29</v>
      </c>
      <c r="D5">
        <v>54</v>
      </c>
      <c r="G5" s="16" t="s">
        <v>25</v>
      </c>
      <c r="H5" s="16" t="s">
        <v>26</v>
      </c>
      <c r="I5" s="16" t="s">
        <v>27</v>
      </c>
      <c r="J5" s="16" t="s">
        <v>28</v>
      </c>
      <c r="K5" s="16" t="s">
        <v>29</v>
      </c>
    </row>
    <row r="6" spans="1:13" x14ac:dyDescent="0.25">
      <c r="A6">
        <v>5</v>
      </c>
      <c r="B6">
        <v>80</v>
      </c>
      <c r="C6">
        <v>30</v>
      </c>
      <c r="D6">
        <v>55</v>
      </c>
      <c r="G6" s="14" t="s">
        <v>20</v>
      </c>
      <c r="H6" s="14">
        <v>25</v>
      </c>
      <c r="I6" s="14">
        <v>325</v>
      </c>
      <c r="J6" s="14">
        <v>13</v>
      </c>
      <c r="K6" s="14">
        <v>54.166666666666664</v>
      </c>
    </row>
    <row r="7" spans="1:13" x14ac:dyDescent="0.25">
      <c r="A7">
        <v>6</v>
      </c>
      <c r="B7">
        <v>81</v>
      </c>
      <c r="C7">
        <v>31</v>
      </c>
      <c r="D7">
        <v>56</v>
      </c>
      <c r="G7" s="14" t="s">
        <v>21</v>
      </c>
      <c r="H7" s="14">
        <v>25</v>
      </c>
      <c r="I7" s="14">
        <v>950</v>
      </c>
      <c r="J7" s="14">
        <v>38</v>
      </c>
      <c r="K7" s="14">
        <v>54.166666666666664</v>
      </c>
    </row>
    <row r="8" spans="1:13" ht="15.75" thickBot="1" x14ac:dyDescent="0.3">
      <c r="A8">
        <v>7</v>
      </c>
      <c r="B8">
        <v>82</v>
      </c>
      <c r="C8">
        <v>32</v>
      </c>
      <c r="D8">
        <v>57</v>
      </c>
      <c r="G8" s="15" t="s">
        <v>22</v>
      </c>
      <c r="H8" s="15">
        <v>25</v>
      </c>
      <c r="I8" s="15">
        <v>1575</v>
      </c>
      <c r="J8" s="15">
        <v>63</v>
      </c>
      <c r="K8" s="15">
        <v>54.166666666666664</v>
      </c>
    </row>
    <row r="9" spans="1:13" x14ac:dyDescent="0.25">
      <c r="A9">
        <v>8</v>
      </c>
      <c r="B9">
        <v>83</v>
      </c>
      <c r="C9">
        <v>33</v>
      </c>
      <c r="D9">
        <v>58</v>
      </c>
    </row>
    <row r="10" spans="1:13" x14ac:dyDescent="0.25">
      <c r="A10">
        <v>9</v>
      </c>
      <c r="B10">
        <v>84</v>
      </c>
      <c r="C10">
        <v>34</v>
      </c>
      <c r="D10">
        <v>59</v>
      </c>
    </row>
    <row r="11" spans="1:13" ht="15.75" thickBot="1" x14ac:dyDescent="0.3">
      <c r="A11">
        <v>10</v>
      </c>
      <c r="B11">
        <v>85</v>
      </c>
      <c r="C11">
        <v>35</v>
      </c>
      <c r="D11">
        <v>60</v>
      </c>
      <c r="G11" t="s">
        <v>30</v>
      </c>
    </row>
    <row r="12" spans="1:13" x14ac:dyDescent="0.25">
      <c r="A12">
        <v>11</v>
      </c>
      <c r="B12">
        <v>86</v>
      </c>
      <c r="C12">
        <v>36</v>
      </c>
      <c r="D12">
        <v>61</v>
      </c>
      <c r="G12" s="16" t="s">
        <v>31</v>
      </c>
      <c r="H12" s="16" t="s">
        <v>32</v>
      </c>
      <c r="I12" s="16" t="s">
        <v>33</v>
      </c>
      <c r="J12" s="16" t="s">
        <v>34</v>
      </c>
      <c r="K12" s="16" t="s">
        <v>35</v>
      </c>
      <c r="L12" s="16" t="s">
        <v>36</v>
      </c>
      <c r="M12" s="16" t="s">
        <v>37</v>
      </c>
    </row>
    <row r="13" spans="1:13" x14ac:dyDescent="0.25">
      <c r="A13">
        <v>12</v>
      </c>
      <c r="B13">
        <v>87</v>
      </c>
      <c r="C13">
        <v>37</v>
      </c>
      <c r="D13">
        <v>62</v>
      </c>
      <c r="G13" s="14" t="s">
        <v>38</v>
      </c>
      <c r="H13" s="14">
        <v>31250</v>
      </c>
      <c r="I13" s="14">
        <v>2</v>
      </c>
      <c r="J13" s="14">
        <v>15625</v>
      </c>
      <c r="K13" s="14">
        <v>288.46153846153845</v>
      </c>
      <c r="L13" s="14">
        <v>4.2171009379222767E-35</v>
      </c>
      <c r="M13" s="14">
        <v>3.1239074485457761</v>
      </c>
    </row>
    <row r="14" spans="1:13" x14ac:dyDescent="0.25">
      <c r="A14">
        <v>13</v>
      </c>
      <c r="B14">
        <v>88</v>
      </c>
      <c r="C14">
        <v>38</v>
      </c>
      <c r="D14">
        <v>63</v>
      </c>
      <c r="G14" s="14" t="s">
        <v>39</v>
      </c>
      <c r="H14" s="14">
        <v>3900</v>
      </c>
      <c r="I14" s="14">
        <v>72</v>
      </c>
      <c r="J14" s="14">
        <v>54.166666666666664</v>
      </c>
      <c r="K14" s="14"/>
      <c r="L14" s="14"/>
      <c r="M14" s="14"/>
    </row>
    <row r="15" spans="1:13" x14ac:dyDescent="0.25">
      <c r="A15">
        <v>14</v>
      </c>
      <c r="B15">
        <v>89</v>
      </c>
      <c r="C15">
        <v>39</v>
      </c>
      <c r="D15">
        <v>64</v>
      </c>
      <c r="G15" s="14"/>
      <c r="H15" s="14"/>
      <c r="I15" s="14"/>
      <c r="J15" s="14"/>
      <c r="K15" s="14"/>
      <c r="L15" s="14"/>
      <c r="M15" s="14"/>
    </row>
    <row r="16" spans="1:13" ht="15.75" thickBot="1" x14ac:dyDescent="0.3">
      <c r="A16">
        <v>15</v>
      </c>
      <c r="B16">
        <v>90</v>
      </c>
      <c r="C16">
        <v>40</v>
      </c>
      <c r="D16">
        <v>65</v>
      </c>
      <c r="G16" s="15" t="s">
        <v>40</v>
      </c>
      <c r="H16" s="15">
        <v>35150</v>
      </c>
      <c r="I16" s="15">
        <v>74</v>
      </c>
      <c r="J16" s="15"/>
      <c r="K16" s="15"/>
      <c r="L16" s="15"/>
      <c r="M16" s="15"/>
    </row>
    <row r="17" spans="1:11" x14ac:dyDescent="0.25">
      <c r="A17">
        <v>16</v>
      </c>
      <c r="B17">
        <v>91</v>
      </c>
      <c r="C17">
        <v>41</v>
      </c>
      <c r="D17">
        <v>66</v>
      </c>
    </row>
    <row r="18" spans="1:11" x14ac:dyDescent="0.25">
      <c r="A18">
        <v>17</v>
      </c>
      <c r="B18">
        <v>92</v>
      </c>
      <c r="C18">
        <v>42</v>
      </c>
      <c r="D18">
        <v>67</v>
      </c>
    </row>
    <row r="19" spans="1:11" x14ac:dyDescent="0.25">
      <c r="A19">
        <v>18</v>
      </c>
      <c r="B19">
        <v>93</v>
      </c>
      <c r="C19">
        <v>43</v>
      </c>
      <c r="D19">
        <v>68</v>
      </c>
      <c r="G19" t="s">
        <v>42</v>
      </c>
    </row>
    <row r="20" spans="1:11" ht="15.75" thickBot="1" x14ac:dyDescent="0.3">
      <c r="A20">
        <v>19</v>
      </c>
      <c r="B20">
        <v>94</v>
      </c>
      <c r="C20">
        <v>44</v>
      </c>
      <c r="D20">
        <v>69</v>
      </c>
    </row>
    <row r="21" spans="1:11" x14ac:dyDescent="0.25">
      <c r="A21">
        <v>20</v>
      </c>
      <c r="B21">
        <v>95</v>
      </c>
      <c r="C21">
        <v>45</v>
      </c>
      <c r="D21">
        <v>70</v>
      </c>
      <c r="G21" s="16" t="s">
        <v>24</v>
      </c>
      <c r="H21" s="16" t="s">
        <v>26</v>
      </c>
      <c r="I21" s="16" t="s">
        <v>27</v>
      </c>
      <c r="J21" s="16" t="s">
        <v>28</v>
      </c>
      <c r="K21" s="16" t="s">
        <v>29</v>
      </c>
    </row>
    <row r="22" spans="1:11" x14ac:dyDescent="0.25">
      <c r="A22">
        <v>21</v>
      </c>
      <c r="B22">
        <v>96</v>
      </c>
      <c r="C22">
        <v>46</v>
      </c>
      <c r="D22">
        <v>71</v>
      </c>
      <c r="G22" s="14">
        <v>1</v>
      </c>
      <c r="H22" s="14">
        <v>3</v>
      </c>
      <c r="I22" s="14">
        <v>153</v>
      </c>
      <c r="J22" s="14">
        <v>51</v>
      </c>
      <c r="K22" s="14">
        <v>625</v>
      </c>
    </row>
    <row r="23" spans="1:11" x14ac:dyDescent="0.25">
      <c r="A23">
        <v>22</v>
      </c>
      <c r="B23">
        <v>97</v>
      </c>
      <c r="C23">
        <v>47</v>
      </c>
      <c r="D23">
        <v>72</v>
      </c>
      <c r="G23" s="14">
        <v>2</v>
      </c>
      <c r="H23" s="14">
        <v>3</v>
      </c>
      <c r="I23" s="14">
        <v>156</v>
      </c>
      <c r="J23" s="14">
        <v>52</v>
      </c>
      <c r="K23" s="14">
        <v>625</v>
      </c>
    </row>
    <row r="24" spans="1:11" x14ac:dyDescent="0.25">
      <c r="A24">
        <v>23</v>
      </c>
      <c r="B24">
        <v>98</v>
      </c>
      <c r="C24">
        <v>48</v>
      </c>
      <c r="D24">
        <v>73</v>
      </c>
      <c r="G24" s="14">
        <v>3</v>
      </c>
      <c r="H24" s="14">
        <v>3</v>
      </c>
      <c r="I24" s="14">
        <v>159</v>
      </c>
      <c r="J24" s="14">
        <v>53</v>
      </c>
      <c r="K24" s="14">
        <v>625</v>
      </c>
    </row>
    <row r="25" spans="1:11" x14ac:dyDescent="0.25">
      <c r="A25">
        <v>24</v>
      </c>
      <c r="B25">
        <v>99</v>
      </c>
      <c r="C25">
        <v>49</v>
      </c>
      <c r="D25">
        <v>74</v>
      </c>
      <c r="G25" s="14">
        <v>4</v>
      </c>
      <c r="H25" s="14">
        <v>3</v>
      </c>
      <c r="I25" s="14">
        <v>162</v>
      </c>
      <c r="J25" s="14">
        <v>54</v>
      </c>
      <c r="K25" s="14">
        <v>625</v>
      </c>
    </row>
    <row r="26" spans="1:11" x14ac:dyDescent="0.25">
      <c r="A26">
        <v>25</v>
      </c>
      <c r="B26">
        <v>100</v>
      </c>
      <c r="C26">
        <v>50</v>
      </c>
      <c r="D26">
        <v>75</v>
      </c>
      <c r="G26" s="14">
        <v>5</v>
      </c>
      <c r="H26" s="14">
        <v>3</v>
      </c>
      <c r="I26" s="14">
        <v>165</v>
      </c>
      <c r="J26" s="14">
        <v>55</v>
      </c>
      <c r="K26" s="14">
        <v>625</v>
      </c>
    </row>
    <row r="27" spans="1:11" x14ac:dyDescent="0.25">
      <c r="G27" s="14">
        <v>6</v>
      </c>
      <c r="H27" s="14">
        <v>3</v>
      </c>
      <c r="I27" s="14">
        <v>168</v>
      </c>
      <c r="J27" s="14">
        <v>56</v>
      </c>
      <c r="K27" s="14">
        <v>625</v>
      </c>
    </row>
    <row r="28" spans="1:11" x14ac:dyDescent="0.25">
      <c r="G28" s="14">
        <v>7</v>
      </c>
      <c r="H28" s="14">
        <v>3</v>
      </c>
      <c r="I28" s="14">
        <v>171</v>
      </c>
      <c r="J28" s="14">
        <v>57</v>
      </c>
      <c r="K28" s="14">
        <v>625</v>
      </c>
    </row>
    <row r="29" spans="1:11" x14ac:dyDescent="0.25">
      <c r="G29" s="14">
        <v>8</v>
      </c>
      <c r="H29" s="14">
        <v>3</v>
      </c>
      <c r="I29" s="14">
        <v>174</v>
      </c>
      <c r="J29" s="14">
        <v>58</v>
      </c>
      <c r="K29" s="14">
        <v>625</v>
      </c>
    </row>
    <row r="30" spans="1:11" x14ac:dyDescent="0.25">
      <c r="G30" s="14">
        <v>9</v>
      </c>
      <c r="H30" s="14">
        <v>3</v>
      </c>
      <c r="I30" s="14">
        <v>177</v>
      </c>
      <c r="J30" s="14">
        <v>59</v>
      </c>
      <c r="K30" s="14">
        <v>625</v>
      </c>
    </row>
    <row r="31" spans="1:11" x14ac:dyDescent="0.25">
      <c r="G31" s="14">
        <v>10</v>
      </c>
      <c r="H31" s="14">
        <v>3</v>
      </c>
      <c r="I31" s="14">
        <v>180</v>
      </c>
      <c r="J31" s="14">
        <v>60</v>
      </c>
      <c r="K31" s="14">
        <v>625</v>
      </c>
    </row>
    <row r="32" spans="1:11" x14ac:dyDescent="0.25">
      <c r="G32" s="14">
        <v>11</v>
      </c>
      <c r="H32" s="14">
        <v>3</v>
      </c>
      <c r="I32" s="14">
        <v>183</v>
      </c>
      <c r="J32" s="14">
        <v>61</v>
      </c>
      <c r="K32" s="14">
        <v>625</v>
      </c>
    </row>
    <row r="33" spans="7:11" x14ac:dyDescent="0.25">
      <c r="G33" s="14">
        <v>12</v>
      </c>
      <c r="H33" s="14">
        <v>3</v>
      </c>
      <c r="I33" s="14">
        <v>186</v>
      </c>
      <c r="J33" s="14">
        <v>62</v>
      </c>
      <c r="K33" s="14">
        <v>625</v>
      </c>
    </row>
    <row r="34" spans="7:11" x14ac:dyDescent="0.25">
      <c r="G34" s="14">
        <v>13</v>
      </c>
      <c r="H34" s="14">
        <v>3</v>
      </c>
      <c r="I34" s="14">
        <v>189</v>
      </c>
      <c r="J34" s="14">
        <v>63</v>
      </c>
      <c r="K34" s="14">
        <v>625</v>
      </c>
    </row>
    <row r="35" spans="7:11" x14ac:dyDescent="0.25">
      <c r="G35" s="14">
        <v>14</v>
      </c>
      <c r="H35" s="14">
        <v>3</v>
      </c>
      <c r="I35" s="14">
        <v>192</v>
      </c>
      <c r="J35" s="14">
        <v>64</v>
      </c>
      <c r="K35" s="14">
        <v>625</v>
      </c>
    </row>
    <row r="36" spans="7:11" x14ac:dyDescent="0.25">
      <c r="G36" s="14">
        <v>15</v>
      </c>
      <c r="H36" s="14">
        <v>3</v>
      </c>
      <c r="I36" s="14">
        <v>195</v>
      </c>
      <c r="J36" s="14">
        <v>65</v>
      </c>
      <c r="K36" s="14">
        <v>625</v>
      </c>
    </row>
    <row r="37" spans="7:11" x14ac:dyDescent="0.25">
      <c r="G37" s="14">
        <v>16</v>
      </c>
      <c r="H37" s="14">
        <v>3</v>
      </c>
      <c r="I37" s="14">
        <v>198</v>
      </c>
      <c r="J37" s="14">
        <v>66</v>
      </c>
      <c r="K37" s="14">
        <v>625</v>
      </c>
    </row>
    <row r="38" spans="7:11" x14ac:dyDescent="0.25">
      <c r="G38" s="14">
        <v>17</v>
      </c>
      <c r="H38" s="14">
        <v>3</v>
      </c>
      <c r="I38" s="14">
        <v>201</v>
      </c>
      <c r="J38" s="14">
        <v>67</v>
      </c>
      <c r="K38" s="14">
        <v>625</v>
      </c>
    </row>
    <row r="39" spans="7:11" x14ac:dyDescent="0.25">
      <c r="G39" s="14">
        <v>18</v>
      </c>
      <c r="H39" s="14">
        <v>3</v>
      </c>
      <c r="I39" s="14">
        <v>204</v>
      </c>
      <c r="J39" s="14">
        <v>68</v>
      </c>
      <c r="K39" s="14">
        <v>625</v>
      </c>
    </row>
    <row r="40" spans="7:11" x14ac:dyDescent="0.25">
      <c r="G40" s="14">
        <v>19</v>
      </c>
      <c r="H40" s="14">
        <v>3</v>
      </c>
      <c r="I40" s="14">
        <v>207</v>
      </c>
      <c r="J40" s="14">
        <v>69</v>
      </c>
      <c r="K40" s="14">
        <v>625</v>
      </c>
    </row>
    <row r="41" spans="7:11" x14ac:dyDescent="0.25">
      <c r="G41" s="14">
        <v>20</v>
      </c>
      <c r="H41" s="14">
        <v>3</v>
      </c>
      <c r="I41" s="14">
        <v>210</v>
      </c>
      <c r="J41" s="14">
        <v>70</v>
      </c>
      <c r="K41" s="14">
        <v>625</v>
      </c>
    </row>
    <row r="42" spans="7:11" x14ac:dyDescent="0.25">
      <c r="G42" s="14">
        <v>21</v>
      </c>
      <c r="H42" s="14">
        <v>3</v>
      </c>
      <c r="I42" s="14">
        <v>213</v>
      </c>
      <c r="J42" s="14">
        <v>71</v>
      </c>
      <c r="K42" s="14">
        <v>625</v>
      </c>
    </row>
    <row r="43" spans="7:11" x14ac:dyDescent="0.25">
      <c r="G43" s="14">
        <v>22</v>
      </c>
      <c r="H43" s="14">
        <v>3</v>
      </c>
      <c r="I43" s="14">
        <v>216</v>
      </c>
      <c r="J43" s="14">
        <v>72</v>
      </c>
      <c r="K43" s="14">
        <v>625</v>
      </c>
    </row>
    <row r="44" spans="7:11" x14ac:dyDescent="0.25">
      <c r="G44" s="14">
        <v>23</v>
      </c>
      <c r="H44" s="14">
        <v>3</v>
      </c>
      <c r="I44" s="14">
        <v>219</v>
      </c>
      <c r="J44" s="14">
        <v>73</v>
      </c>
      <c r="K44" s="14">
        <v>625</v>
      </c>
    </row>
    <row r="45" spans="7:11" x14ac:dyDescent="0.25">
      <c r="G45" s="14">
        <v>24</v>
      </c>
      <c r="H45" s="14">
        <v>3</v>
      </c>
      <c r="I45" s="14">
        <v>222</v>
      </c>
      <c r="J45" s="14">
        <v>74</v>
      </c>
      <c r="K45" s="14">
        <v>625</v>
      </c>
    </row>
    <row r="46" spans="7:11" x14ac:dyDescent="0.25">
      <c r="G46" s="14">
        <v>25</v>
      </c>
      <c r="H46" s="14">
        <v>3</v>
      </c>
      <c r="I46" s="14">
        <v>225</v>
      </c>
      <c r="J46" s="14">
        <v>75</v>
      </c>
      <c r="K46" s="14">
        <v>625</v>
      </c>
    </row>
    <row r="47" spans="7:11" x14ac:dyDescent="0.25">
      <c r="G47" s="14"/>
      <c r="H47" s="14"/>
      <c r="I47" s="14"/>
      <c r="J47" s="14"/>
      <c r="K47" s="14"/>
    </row>
    <row r="48" spans="7:11" x14ac:dyDescent="0.25">
      <c r="G48" s="14" t="s">
        <v>20</v>
      </c>
      <c r="H48" s="14">
        <v>25</v>
      </c>
      <c r="I48" s="14">
        <v>2200</v>
      </c>
      <c r="J48" s="14">
        <v>88</v>
      </c>
      <c r="K48" s="14">
        <v>54.166666666666664</v>
      </c>
    </row>
    <row r="49" spans="7:13" x14ac:dyDescent="0.25">
      <c r="G49" s="14" t="s">
        <v>21</v>
      </c>
      <c r="H49" s="14">
        <v>25</v>
      </c>
      <c r="I49" s="14">
        <v>950</v>
      </c>
      <c r="J49" s="14">
        <v>38</v>
      </c>
      <c r="K49" s="14">
        <v>54.166666666666664</v>
      </c>
    </row>
    <row r="50" spans="7:13" ht="15.75" thickBot="1" x14ac:dyDescent="0.3">
      <c r="G50" s="15" t="s">
        <v>22</v>
      </c>
      <c r="H50" s="15">
        <v>25</v>
      </c>
      <c r="I50" s="15">
        <v>1575</v>
      </c>
      <c r="J50" s="15">
        <v>63</v>
      </c>
      <c r="K50" s="15">
        <v>54.166666666666664</v>
      </c>
    </row>
    <row r="53" spans="7:13" ht="15.75" thickBot="1" x14ac:dyDescent="0.3">
      <c r="G53" t="s">
        <v>30</v>
      </c>
    </row>
    <row r="54" spans="7:13" x14ac:dyDescent="0.25">
      <c r="G54" s="16" t="s">
        <v>31</v>
      </c>
      <c r="H54" s="16" t="s">
        <v>32</v>
      </c>
      <c r="I54" s="16" t="s">
        <v>33</v>
      </c>
      <c r="J54" s="16" t="s">
        <v>34</v>
      </c>
      <c r="K54" s="16" t="s">
        <v>35</v>
      </c>
      <c r="L54" s="16" t="s">
        <v>36</v>
      </c>
      <c r="M54" s="16" t="s">
        <v>37</v>
      </c>
    </row>
    <row r="55" spans="7:13" x14ac:dyDescent="0.25">
      <c r="G55" s="14" t="s">
        <v>43</v>
      </c>
      <c r="H55" s="14">
        <v>3900</v>
      </c>
      <c r="I55" s="14">
        <v>24</v>
      </c>
      <c r="J55" s="14">
        <v>162.5</v>
      </c>
      <c r="K55" s="14">
        <v>65535</v>
      </c>
      <c r="L55" s="14" t="e">
        <v>#DIV/0!</v>
      </c>
      <c r="M55" s="14">
        <v>1.7463528526556913</v>
      </c>
    </row>
    <row r="56" spans="7:13" x14ac:dyDescent="0.25">
      <c r="G56" s="14" t="s">
        <v>44</v>
      </c>
      <c r="H56" s="14">
        <v>31250</v>
      </c>
      <c r="I56" s="14">
        <v>2</v>
      </c>
      <c r="J56" s="14">
        <v>15625</v>
      </c>
      <c r="K56" s="14">
        <v>65535</v>
      </c>
      <c r="L56" s="14" t="e">
        <v>#DIV/0!</v>
      </c>
      <c r="M56" s="14">
        <v>3.1907273359284987</v>
      </c>
    </row>
    <row r="57" spans="7:13" x14ac:dyDescent="0.25">
      <c r="G57" s="14" t="s">
        <v>45</v>
      </c>
      <c r="H57" s="14">
        <v>0</v>
      </c>
      <c r="I57" s="14">
        <v>48</v>
      </c>
      <c r="J57" s="14">
        <v>0</v>
      </c>
      <c r="K57" s="14"/>
      <c r="L57" s="14"/>
      <c r="M57" s="14"/>
    </row>
    <row r="58" spans="7:13" x14ac:dyDescent="0.25">
      <c r="G58" s="14"/>
      <c r="H58" s="14"/>
      <c r="I58" s="14"/>
      <c r="J58" s="14"/>
      <c r="K58" s="14"/>
      <c r="L58" s="14"/>
      <c r="M58" s="14"/>
    </row>
    <row r="59" spans="7:13" ht="15.75" thickBot="1" x14ac:dyDescent="0.3">
      <c r="G59" s="15" t="s">
        <v>40</v>
      </c>
      <c r="H59" s="15">
        <v>35150</v>
      </c>
      <c r="I59" s="15">
        <v>74</v>
      </c>
      <c r="J59" s="15"/>
      <c r="K59" s="15"/>
      <c r="L59" s="15"/>
      <c r="M59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2018-04-01T16:34:40Z</dcterms:created>
  <dcterms:modified xsi:type="dcterms:W3CDTF">2018-04-01T19:47:09Z</dcterms:modified>
</cp:coreProperties>
</file>